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Posizione debitoria" sheetId="2" state="visible" r:id="rId4"/>
    <sheet name="Flusso di cassa" sheetId="3" state="visible" r:id="rId5"/>
    <sheet name="Piano di rientro" sheetId="4" state="visible" r:id="rId6"/>
    <sheet name="Scenari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<sst xmlns="http://schemas.openxmlformats.org/spreadsheetml/2006/main" count="121" uniqueCount="97">
  <si>
    <t xml:space="preserve">Sostenibilità del debito e piano di rientro</t>
  </si>
  <si>
    <t xml:space="preserve">A cosa serve</t>
  </si>
  <si>
    <t xml:space="preserve">Ricostruisce la posizione debitoria distinguendo le tre componenti – commerciale, previdenziale ed erariale, finanziaria – e verifica se il flusso di cassa generato dalla gestione è in grado di sostenere un piano di rientro, e in quanti anni.</t>
  </si>
  <si>
    <t xml:space="preserve">Come si usa</t>
  </si>
  <si>
    <t xml:space="preserve">1. Nel foglio POSIZIONE DEBITORIA elenca le esposizioni per controparte e tipologia.</t>
  </si>
  <si>
    <t xml:space="preserve">2. Nel foglio FLUSSO DI CASSA inserisci i dati economici e le uscite non economiche.</t>
  </si>
  <si>
    <t xml:space="preserve">3. Il foglio PIANO DI RIENTRO calcola in quanti anni la posizione rientra e con quale margine.</t>
  </si>
  <si>
    <t xml:space="preserve">4. Il foglio SCENARI confronta tre ipotesi: rientro ordinario, dilazione, transazione a saldo e stralcio.</t>
  </si>
  <si>
    <t xml:space="preserve">Una precisazione</t>
  </si>
  <si>
    <t xml:space="preserve">Le definizioni a saldo e stralcio riducono l'esposizione ma generano sopravvenienze attive, il cui trattamento fiscale dipende dal contesto in cui l'accordo matura. Il modello espone l'effetto finanziario: quello fiscale va verificato prima di firmare, non dopo.</t>
  </si>
  <si>
    <t xml:space="preserve">LEGENDA</t>
  </si>
  <si>
    <t xml:space="preserve">Celle in BLU</t>
  </si>
  <si>
    <t xml:space="preserve">dati da inserire: sono gli unici valori da modificare</t>
  </si>
  <si>
    <t xml:space="preserve">Celle GIALLE</t>
  </si>
  <si>
    <t xml:space="preserve">ipotesi chiave: verificarle sempre prima di leggere i risultati</t>
  </si>
  <si>
    <t xml:space="preserve">Celle in NERO</t>
  </si>
  <si>
    <t xml:space="preserve">calcolate automaticamente: non modificare</t>
  </si>
  <si>
    <t xml:space="preserve">Celle in VERDE</t>
  </si>
  <si>
    <t xml:space="preserve">richiamano un valore da un altro foglio</t>
  </si>
  <si>
    <t xml:space="preserve">PharmaRating — Commercialisti per farmacie · un servizio dello Studio Mogavero &amp; Associati</t>
  </si>
  <si>
    <t xml:space="preserve">www.pharmarating.it – WhatsApp 393 830 2448 – contatti@pharmarating.it</t>
  </si>
  <si>
    <t xml:space="preserve">Modello a uso divulgativo. I risultati sono indicativi e non sostituiscono l'esame del caso concreto. L'analisi preliminare dello studio è gratuita e senza impegno.</t>
  </si>
  <si>
    <t xml:space="preserve">Posizione debitoria per controparte</t>
  </si>
  <si>
    <t xml:space="preserve">Controparte</t>
  </si>
  <si>
    <t xml:space="preserve">Tipologia</t>
  </si>
  <si>
    <t xml:space="preserve">Importo dovuto</t>
  </si>
  <si>
    <t xml:space="preserve">Di cui scaduto</t>
  </si>
  <si>
    <t xml:space="preserve">Tasso applicato</t>
  </si>
  <si>
    <t xml:space="preserve">Rata mensile in essere</t>
  </si>
  <si>
    <t xml:space="preserve">Deposito farmaceutico Alfa</t>
  </si>
  <si>
    <t xml:space="preserve">Commerciale</t>
  </si>
  <si>
    <t xml:space="preserve">Righe di esempio: sostituire con i propri dati</t>
  </si>
  <si>
    <t xml:space="preserve">Grossista Beta</t>
  </si>
  <si>
    <t xml:space="preserve">Nella colonna Tipologia scrivere esattamente: Commerciale, Previdenziale/erariale oppure Finanziaria.</t>
  </si>
  <si>
    <t xml:space="preserve">RIEPILOGO PER TIPOLOGIA</t>
  </si>
  <si>
    <t xml:space="preserve">Rata mensile</t>
  </si>
  <si>
    <t xml:space="preserve">Previdenziale/erariale</t>
  </si>
  <si>
    <t xml:space="preserve">Finanziaria</t>
  </si>
  <si>
    <t xml:space="preserve">TOTALE</t>
  </si>
  <si>
    <t xml:space="preserve">Flusso di cassa disponibile per il rientro</t>
  </si>
  <si>
    <t xml:space="preserve">GESTIONE CORRENTE</t>
  </si>
  <si>
    <t xml:space="preserve">Ricavi netti annui</t>
  </si>
  <si>
    <t xml:space="preserve">EBITDA – margine operativo lordo</t>
  </si>
  <si>
    <t xml:space="preserve">Dopo il compenso del titolare e il canone di mercato. Si ricava dal Modello 1.</t>
  </si>
  <si>
    <t xml:space="preserve">EBITDA in % sui ricavi</t>
  </si>
  <si>
    <t xml:space="preserve">USCITE CHE NON PASSANO DAL CONTO ECONOMICO</t>
  </si>
  <si>
    <t xml:space="preserve">Investimenti di mantenimento annui</t>
  </si>
  <si>
    <t xml:space="preserve">Sostituzione di attrezzature e arredi, aggiornamenti obbligatori.</t>
  </si>
  <si>
    <t xml:space="preserve">Imposte annue</t>
  </si>
  <si>
    <t xml:space="preserve">Prelievi del titolare per esigenze familiari</t>
  </si>
  <si>
    <t xml:space="preserve">Voce spesso dimenticata: se non viene messa a bilancio, il piano risulta sostenibile sulla carta e non lo è nella realtà.</t>
  </si>
  <si>
    <t xml:space="preserve">Oneri finanziari su debito che resta in essere</t>
  </si>
  <si>
    <t xml:space="preserve">RISULTATO</t>
  </si>
  <si>
    <t xml:space="preserve">FLUSSO ANNUO DISPONIBILE PER IL RIENTRO</t>
  </si>
  <si>
    <t xml:space="preserve">Flusso mensile disponibile</t>
  </si>
  <si>
    <t xml:space="preserve">Rata mensile attualmente in essere</t>
  </si>
  <si>
    <t xml:space="preserve">MARGINE MENSILE RESIDUO</t>
  </si>
  <si>
    <t xml:space="preserve">Se il margine è negativo, il piano attuale non è sostenibile: occorre rinegoziare le scadenze prima che il ritardo diventi strutturale.</t>
  </si>
  <si>
    <t xml:space="preserve">In quanti anni rientra la posizione</t>
  </si>
  <si>
    <t xml:space="preserve">DATI DI PARTENZA</t>
  </si>
  <si>
    <t xml:space="preserve">Debito complessivo</t>
  </si>
  <si>
    <t xml:space="preserve">Flusso annuo disponibile</t>
  </si>
  <si>
    <t xml:space="preserve">EBITDA</t>
  </si>
  <si>
    <t xml:space="preserve">INDICATORI DI SOSTENIBILITÀ</t>
  </si>
  <si>
    <t xml:space="preserve">Debito su EBITDA</t>
  </si>
  <si>
    <t xml:space="preserve">Riferimento: sotto 3x la posizione è gestibile, sopra 5x va affrontata con strumenti strutturali.</t>
  </si>
  <si>
    <t xml:space="preserve">Anni teorici di rientro</t>
  </si>
  <si>
    <t xml:space="preserve">Debito diviso flusso annuo, senza interessi. Oltre 7 anni il piano difficilmente regge il confronto con le controparti.</t>
  </si>
  <si>
    <t xml:space="preserve">Incidenza dello scaduto sul totale</t>
  </si>
  <si>
    <t xml:space="preserve">Oltre il 30% il rapporto con i fornitori è già compromesso: le condizioni di acquisto peggiorano e il margine si comprime.</t>
  </si>
  <si>
    <t xml:space="preserve">PIANO SU ORIZZONTE DEFINITO</t>
  </si>
  <si>
    <t xml:space="preserve">Durata del piano (anni)</t>
  </si>
  <si>
    <t xml:space="preserve">Tasso medio riconosciuto alle controparti</t>
  </si>
  <si>
    <t xml:space="preserve">Rata annua necessaria</t>
  </si>
  <si>
    <t xml:space="preserve">Rata mensile corrispondente</t>
  </si>
  <si>
    <t xml:space="preserve">COPERTURA DELLA RATA</t>
  </si>
  <si>
    <t xml:space="preserve">Sopra 1,2x il piano ha un margine di sicurezza. Sotto 1,0x il flusso non copre la rata: vanno allungate le scadenze, ridotto il debito o entrambe le cose.</t>
  </si>
  <si>
    <t xml:space="preserve">Tre scenari a confronto</t>
  </si>
  <si>
    <t xml:space="preserve">Voce</t>
  </si>
  <si>
    <t xml:space="preserve">A. Rientro ordinario</t>
  </si>
  <si>
    <t xml:space="preserve">B. Dilazione allungata</t>
  </si>
  <si>
    <t xml:space="preserve">C. Transazione</t>
  </si>
  <si>
    <t xml:space="preserve">Debito di partenza</t>
  </si>
  <si>
    <t xml:space="preserve">Percentuale di abbattimento negoziata</t>
  </si>
  <si>
    <t xml:space="preserve">Solo nello scenario C. Percentuale di riduzione ottenuta in sede transattiva.</t>
  </si>
  <si>
    <t xml:space="preserve">Debito da rimborsare</t>
  </si>
  <si>
    <t xml:space="preserve">Tasso riconosciuto</t>
  </si>
  <si>
    <t xml:space="preserve">Rata annua</t>
  </si>
  <si>
    <t xml:space="preserve">Esborso complessivo del piano</t>
  </si>
  <si>
    <t xml:space="preserve">Margine annuo residuo</t>
  </si>
  <si>
    <t xml:space="preserve">COME LEGGERE I TRE SCENARI</t>
  </si>
  <si>
    <t xml:space="preserve">Le scadenze restano quelle attuali. Praticabile solo se la copertura è già superiore a 1,2x.</t>
  </si>
  <si>
    <t xml:space="preserve">Stesso debito su più anni: la rata scende, l'esborso complessivo sale per effetto degli interessi. È la strada più percorribile con i depositi, che hanno interesse a mantenere il rapporto.</t>
  </si>
  <si>
    <t xml:space="preserve">Abbattimento del debito in cambio di tempi brevi e certezza del pagamento. La riduzione genera sopravvenienze attive: l'effetto fiscale va verificato prima di firmare.</t>
  </si>
  <si>
    <t xml:space="preserve">QUANDO IL RIEQUILIBRIO ORDINARIO NON BASTA</t>
  </si>
  <si>
    <t xml:space="preserve">Se nessuno scenario raggiunge una copertura di 1,0x, il riequilibrio in via privata non è sufficiente. Il Codice della crisi d'impresa mette a disposizione la composizione negoziata e gli altri strumenti di regolazione, che consentono anche la definizione dei debiti fiscali e contributivi. Sono percorsi che richiedono tempo e documentazione: attivati tardi non producono l'effetto atteso.</t>
  </si>
  <si>
    <t xml:space="preserve">Analisi preliminare gratuita – WhatsApp 393 830 2448 – www.pharmarating.it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</si>
</sst>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#,##0;\(#,##0\);\-"/>
    <numFmt numFmtId="167" formatCode="0.0%;\(0.0%\);\-"/>
    <numFmt numFmtId="168" formatCode="0.00\x"/>
    <numFmt numFmtId="169" formatCode="0.0&quot; anni&quot;"/>
    <numFmt numFmtId="170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2D52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sz val="10"/>
      <color rgb="FFC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5A626A"/>
      <name val="Arial"/>
      <family val="0"/>
      <charset val="1"/>
    </font>
    <font>
      <b val="true"/>
      <sz val="9"/>
      <color rgb="FF0B2D52"/>
      <name val="Arial"/>
      <family val="0"/>
      <charset val="1"/>
    </font>
    <font>
      <i val="true"/>
      <sz val="9"/>
      <color rgb="FF5A626A"/>
      <name val="Arial"/>
      <family val="0"/>
      <charset val="1"/>
    </font>
    <font>
      <b val="true"/>
      <sz val="10"/>
      <color rgb="FF0B2D52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C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59A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2D52"/>
        <bgColor rgb="FF333333"/>
      </patternFill>
    </fill>
    <fill>
      <patternFill patternType="solid">
        <fgColor rgb="FFEDF4FB"/>
        <bgColor rgb="FFFFFFFF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59AB"/>
      </bottom>
      <diagonal/>
    </border>
    <border diagonalUp="false" diagonalDown="false">
      <left style="thin">
        <color rgb="FFD8E0E8"/>
      </left>
      <right style="thin">
        <color rgb="FFD8E0E8"/>
      </right>
      <top style="thin">
        <color rgb="FFD8E0E8"/>
      </top>
      <bottom style="thin">
        <color rgb="FFD8E0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4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5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4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5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DF4FB"/>
      <rgbColor rgb="FF660066"/>
      <rgbColor rgb="FFFF8080"/>
      <rgbColor rgb="FF0059AB"/>
      <rgbColor rgb="FFD8E0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26A"/>
      <rgbColor rgb="FF969696"/>
      <rgbColor rgb="FF0B2D52"/>
      <rgbColor rgb="FF1E9E4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0</xdr:row>
      <xdr:rowOff>0</xdr:rowOff>
    </xdr:from>
    <xdr:to>
      <xdr:col>4</xdr:col>
      <xdr:colOff>376920</xdr:colOff>
      <xdr:row>2</xdr:row>
      <xdr:rowOff>28080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18956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0</xdr:row>
      <xdr:rowOff>0</xdr:rowOff>
    </xdr:from>
    <xdr:to>
      <xdr:col>10</xdr:col>
      <xdr:colOff>376920</xdr:colOff>
      <xdr:row>2</xdr:row>
      <xdr:rowOff>28080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120716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0</xdr:row>
      <xdr:rowOff>0</xdr:rowOff>
    </xdr:from>
    <xdr:to>
      <xdr:col>6</xdr:col>
      <xdr:colOff>376920</xdr:colOff>
      <xdr:row>2</xdr:row>
      <xdr:rowOff>28080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782388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0</xdr:row>
      <xdr:rowOff>0</xdr:rowOff>
    </xdr:from>
    <xdr:to>
      <xdr:col>6</xdr:col>
      <xdr:colOff>376920</xdr:colOff>
      <xdr:row>2</xdr:row>
      <xdr:rowOff>28080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782388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0</xdr:row>
      <xdr:rowOff>0</xdr:rowOff>
    </xdr:from>
    <xdr:to>
      <xdr:col>8</xdr:col>
      <xdr:colOff>376920</xdr:colOff>
      <xdr:row>2</xdr:row>
      <xdr:rowOff>28080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944496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2"/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78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/>
      <c r="B2" s="3"/>
    </row>
    <row r="3" customFormat="false" ht="55.5" hidden="false" customHeight="true" outlineLevel="0" collapsed="false">
      <c r="A3" s="4" t="s">
        <v>1</v>
      </c>
      <c r="B3" s="5" t="s">
        <v>2</v>
      </c>
    </row>
    <row r="5" customFormat="false" ht="15" hidden="false" customHeight="true" outlineLevel="0" collapsed="false">
      <c r="A5" s="4" t="s">
        <v>3</v>
      </c>
    </row>
    <row r="6" customFormat="false" ht="15" hidden="false" customHeight="true" outlineLevel="0" collapsed="false">
      <c r="B6" s="6" t="s">
        <v>4</v>
      </c>
    </row>
    <row r="7" customFormat="false" ht="15" hidden="false" customHeight="true" outlineLevel="0" collapsed="false">
      <c r="B7" s="6" t="s">
        <v>5</v>
      </c>
    </row>
    <row r="8" customFormat="false" ht="15" hidden="false" customHeight="true" outlineLevel="0" collapsed="false">
      <c r="B8" s="6" t="s">
        <v>6</v>
      </c>
    </row>
    <row r="9" customFormat="false" ht="15" hidden="false" customHeight="true" outlineLevel="0" collapsed="false">
      <c r="B9" s="6" t="s">
        <v>7</v>
      </c>
    </row>
    <row r="11" customFormat="false" ht="55.5" hidden="false" customHeight="true" outlineLevel="0" collapsed="false">
      <c r="A11" s="7" t="s">
        <v>8</v>
      </c>
      <c r="B11" s="8" t="s">
        <v>9</v>
      </c>
    </row>
    <row r="13" customFormat="false" ht="18" hidden="false" customHeight="true" outlineLevel="0" collapsed="false">
      <c r="A13" s="9" t="s">
        <v>10</v>
      </c>
      <c r="B13" s="9"/>
    </row>
    <row r="14" customFormat="false" ht="15" hidden="false" customHeight="true" outlineLevel="0" collapsed="false">
      <c r="A14" s="4" t="s">
        <v>11</v>
      </c>
      <c r="B14" s="10" t="s">
        <v>12</v>
      </c>
    </row>
    <row r="15" customFormat="false" ht="15" hidden="false" customHeight="true" outlineLevel="0" collapsed="false">
      <c r="A15" s="4" t="s">
        <v>13</v>
      </c>
      <c r="B15" s="10" t="s">
        <v>14</v>
      </c>
    </row>
    <row r="16" customFormat="false" ht="15" hidden="false" customHeight="true" outlineLevel="0" collapsed="false">
      <c r="A16" s="4" t="s">
        <v>15</v>
      </c>
      <c r="B16" s="10" t="s">
        <v>16</v>
      </c>
    </row>
    <row r="17" customFormat="false" ht="15" hidden="false" customHeight="true" outlineLevel="0" collapsed="false">
      <c r="A17" s="4" t="s">
        <v>17</v>
      </c>
      <c r="B17" s="10" t="s">
        <v>18</v>
      </c>
    </row>
    <row r="20" customFormat="false" ht="15" hidden="false" customHeight="true" outlineLevel="0" collapsed="false">
      <c r="A20" s="11" t="s">
        <v>19</v>
      </c>
    </row>
    <row r="21" customFormat="false" ht="15" hidden="false" customHeight="true" outlineLevel="0" collapsed="false">
      <c r="A21" s="10" t="s">
        <v>20</v>
      </c>
    </row>
    <row r="22" customFormat="false" ht="15" hidden="false" customHeight="true" outlineLevel="0" collapsed="false">
      <c r="A22" s="1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9E4B"/>
    <pageSetUpPr fitToPage="fals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6"/>
    <col collapsed="false" customWidth="true" hidden="false" outlineLevel="0" max="4" min="3" style="1" width="16"/>
    <col collapsed="false" customWidth="true" hidden="false" outlineLevel="0" max="5" min="5" style="1" width="14"/>
    <col collapsed="false" customWidth="true" hidden="false" outlineLevel="0" max="6" min="6" style="1" width="16"/>
    <col collapsed="false" customWidth="true" hidden="false" outlineLevel="0" max="7" min="7" style="1" width="3"/>
    <col collapsed="false" customWidth="true" hidden="false" outlineLevel="0" max="8" min="8" style="1" width="34"/>
  </cols>
  <sheetData>
    <row r="1" customFormat="false" ht="17.25" hidden="false" customHeight="true" outlineLevel="0" collapsed="false">
      <c r="A1" s="2" t="s">
        <v>22</v>
      </c>
    </row>
    <row r="2" customFormat="false" ht="15" hidden="false" customHeight="true" outlineLevel="0" collapsed="false">
      <c r="A2" s="3"/>
      <c r="B2" s="3"/>
      <c r="C2" s="3"/>
      <c r="D2" s="3"/>
      <c r="E2" s="3"/>
      <c r="F2" s="3"/>
    </row>
    <row r="3" customFormat="false" ht="27.75" hidden="false" customHeight="true" outlineLevel="0" collapsed="false">
      <c r="A3" s="13" t="s">
        <v>23</v>
      </c>
      <c r="B3" s="13" t="s">
        <v>24</v>
      </c>
      <c r="C3" s="13" t="s">
        <v>25</v>
      </c>
      <c r="D3" s="13" t="s">
        <v>26</v>
      </c>
      <c r="E3" s="13" t="s">
        <v>27</v>
      </c>
      <c r="F3" s="13" t="s">
        <v>28</v>
      </c>
    </row>
    <row r="4" customFormat="false" ht="15" hidden="false" customHeight="true" outlineLevel="0" collapsed="false">
      <c r="A4" s="14" t="s">
        <v>29</v>
      </c>
      <c r="B4" s="15" t="s">
        <v>30</v>
      </c>
      <c r="C4" s="16" t="n">
        <v>180000</v>
      </c>
      <c r="D4" s="16" t="n">
        <v>60000</v>
      </c>
      <c r="E4" s="17" t="n">
        <v>0</v>
      </c>
      <c r="F4" s="16" t="n">
        <v>0</v>
      </c>
      <c r="H4" s="18" t="s">
        <v>31</v>
      </c>
    </row>
    <row r="5" customFormat="false" ht="15" hidden="false" customHeight="true" outlineLevel="0" collapsed="false">
      <c r="A5" s="14" t="s">
        <v>32</v>
      </c>
      <c r="B5" s="15" t="s">
        <v>30</v>
      </c>
      <c r="C5" s="16" t="n">
        <v>90000</v>
      </c>
      <c r="D5" s="16" t="n">
        <v>15000</v>
      </c>
      <c r="E5" s="17" t="n">
        <v>0</v>
      </c>
      <c r="F5" s="16" t="n">
        <v>0</v>
      </c>
    </row>
    <row r="6" customFormat="false" ht="15" hidden="false" customHeight="true" outlineLevel="0" collapsed="false">
      <c r="A6" s="19"/>
      <c r="B6" s="15"/>
      <c r="C6" s="16"/>
      <c r="D6" s="16"/>
      <c r="E6" s="17"/>
      <c r="F6" s="16"/>
    </row>
    <row r="7" customFormat="false" ht="32.25" hidden="false" customHeight="true" outlineLevel="0" collapsed="false">
      <c r="A7" s="19"/>
      <c r="B7" s="15"/>
      <c r="C7" s="16"/>
      <c r="D7" s="16"/>
      <c r="E7" s="17"/>
      <c r="F7" s="16"/>
      <c r="H7" s="20" t="s">
        <v>33</v>
      </c>
    </row>
    <row r="8" customFormat="false" ht="15" hidden="false" customHeight="true" outlineLevel="0" collapsed="false">
      <c r="A8" s="19"/>
      <c r="B8" s="15"/>
      <c r="C8" s="16"/>
      <c r="D8" s="16"/>
      <c r="E8" s="17"/>
      <c r="F8" s="16"/>
    </row>
    <row r="9" customFormat="false" ht="15" hidden="false" customHeight="true" outlineLevel="0" collapsed="false">
      <c r="A9" s="19"/>
      <c r="B9" s="15"/>
      <c r="C9" s="16"/>
      <c r="D9" s="16"/>
      <c r="E9" s="17"/>
      <c r="F9" s="16"/>
    </row>
    <row r="10" customFormat="false" ht="15" hidden="false" customHeight="true" outlineLevel="0" collapsed="false">
      <c r="A10" s="19"/>
      <c r="B10" s="15"/>
      <c r="C10" s="16"/>
      <c r="D10" s="16"/>
      <c r="E10" s="17"/>
      <c r="F10" s="16"/>
    </row>
    <row r="11" customFormat="false" ht="15" hidden="false" customHeight="true" outlineLevel="0" collapsed="false">
      <c r="A11" s="19"/>
      <c r="B11" s="15"/>
      <c r="C11" s="16"/>
      <c r="D11" s="16"/>
      <c r="E11" s="17"/>
      <c r="F11" s="16"/>
    </row>
    <row r="12" customFormat="false" ht="15" hidden="false" customHeight="true" outlineLevel="0" collapsed="false">
      <c r="A12" s="19"/>
      <c r="B12" s="15"/>
      <c r="C12" s="16"/>
      <c r="D12" s="16"/>
      <c r="E12" s="17"/>
      <c r="F12" s="16"/>
    </row>
    <row r="13" customFormat="false" ht="15" hidden="false" customHeight="true" outlineLevel="0" collapsed="false">
      <c r="A13" s="19"/>
      <c r="B13" s="15"/>
      <c r="C13" s="16"/>
      <c r="D13" s="16"/>
      <c r="E13" s="17"/>
      <c r="F13" s="16"/>
    </row>
    <row r="14" customFormat="false" ht="15" hidden="false" customHeight="true" outlineLevel="0" collapsed="false">
      <c r="A14" s="19"/>
      <c r="B14" s="15"/>
      <c r="C14" s="16"/>
      <c r="D14" s="16"/>
      <c r="E14" s="17"/>
      <c r="F14" s="16"/>
    </row>
    <row r="15" customFormat="false" ht="15" hidden="false" customHeight="true" outlineLevel="0" collapsed="false">
      <c r="A15" s="19"/>
      <c r="B15" s="15"/>
      <c r="C15" s="16"/>
      <c r="D15" s="16"/>
      <c r="E15" s="17"/>
      <c r="F15" s="16"/>
    </row>
    <row r="16" customFormat="false" ht="15" hidden="false" customHeight="true" outlineLevel="0" collapsed="false">
      <c r="A16" s="19"/>
      <c r="B16" s="15"/>
      <c r="C16" s="16"/>
      <c r="D16" s="16"/>
      <c r="E16" s="17"/>
      <c r="F16" s="16"/>
    </row>
    <row r="17" customFormat="false" ht="15" hidden="false" customHeight="true" outlineLevel="0" collapsed="false">
      <c r="A17" s="19"/>
      <c r="B17" s="15"/>
      <c r="C17" s="16"/>
      <c r="D17" s="16"/>
      <c r="E17" s="17"/>
      <c r="F17" s="16"/>
    </row>
    <row r="18" customFormat="false" ht="15" hidden="false" customHeight="true" outlineLevel="0" collapsed="false">
      <c r="A18" s="19"/>
      <c r="B18" s="15"/>
      <c r="C18" s="16"/>
      <c r="D18" s="16"/>
      <c r="E18" s="17"/>
      <c r="F18" s="16"/>
    </row>
    <row r="19" customFormat="false" ht="15" hidden="false" customHeight="true" outlineLevel="0" collapsed="false">
      <c r="A19" s="19"/>
      <c r="B19" s="15"/>
      <c r="C19" s="16"/>
      <c r="D19" s="16"/>
      <c r="E19" s="17"/>
      <c r="F19" s="16"/>
    </row>
    <row r="20" customFormat="false" ht="15" hidden="false" customHeight="true" outlineLevel="0" collapsed="false">
      <c r="A20" s="19"/>
      <c r="B20" s="15"/>
      <c r="C20" s="16"/>
      <c r="D20" s="16"/>
      <c r="E20" s="17"/>
      <c r="F20" s="16"/>
    </row>
    <row r="21" customFormat="false" ht="15" hidden="false" customHeight="true" outlineLevel="0" collapsed="false">
      <c r="A21" s="19"/>
      <c r="B21" s="15"/>
      <c r="C21" s="16"/>
      <c r="D21" s="16"/>
      <c r="E21" s="17"/>
      <c r="F21" s="16"/>
    </row>
    <row r="23" customFormat="false" ht="18" hidden="false" customHeight="true" outlineLevel="0" collapsed="false">
      <c r="A23" s="9" t="s">
        <v>34</v>
      </c>
      <c r="B23" s="9"/>
      <c r="C23" s="9"/>
      <c r="D23" s="9"/>
      <c r="E23" s="9"/>
      <c r="F23" s="9"/>
    </row>
    <row r="24" customFormat="false" ht="27.75" hidden="false" customHeight="true" outlineLevel="0" collapsed="false">
      <c r="A24" s="13" t="s">
        <v>24</v>
      </c>
      <c r="B24" s="13"/>
      <c r="C24" s="13" t="s">
        <v>25</v>
      </c>
      <c r="D24" s="13" t="s">
        <v>26</v>
      </c>
      <c r="E24" s="13"/>
      <c r="F24" s="13" t="s">
        <v>35</v>
      </c>
    </row>
    <row r="25" customFormat="false" ht="15" hidden="false" customHeight="true" outlineLevel="0" collapsed="false">
      <c r="A25" s="4" t="s">
        <v>30</v>
      </c>
      <c r="C25" s="21" t="n">
        <f aca="false">SUMIF($B$4:$B$21,A25,C$4:C$21)</f>
        <v>270000</v>
      </c>
      <c r="D25" s="21" t="n">
        <f aca="false">SUMIF($B$4:$B$21,A25,D$4:D$21)</f>
        <v>75000</v>
      </c>
      <c r="F25" s="21" t="n">
        <f aca="false">SUMIF($B$4:$B$21,A25,F$4:F$21)</f>
        <v>0</v>
      </c>
    </row>
    <row r="26" customFormat="false" ht="15" hidden="false" customHeight="true" outlineLevel="0" collapsed="false">
      <c r="A26" s="4" t="s">
        <v>36</v>
      </c>
      <c r="C26" s="21" t="n">
        <f aca="false">SUMIF($B$4:$B$21,A26,C$4:C$21)</f>
        <v>0</v>
      </c>
      <c r="D26" s="21" t="n">
        <f aca="false">SUMIF($B$4:$B$21,A26,D$4:D$21)</f>
        <v>0</v>
      </c>
      <c r="F26" s="21" t="n">
        <f aca="false">SUMIF($B$4:$B$21,A26,F$4:F$21)</f>
        <v>0</v>
      </c>
    </row>
    <row r="27" customFormat="false" ht="15" hidden="false" customHeight="true" outlineLevel="0" collapsed="false">
      <c r="A27" s="4" t="s">
        <v>37</v>
      </c>
      <c r="C27" s="21" t="n">
        <f aca="false">SUMIF($B$4:$B$21,A27,C$4:C$21)</f>
        <v>0</v>
      </c>
      <c r="D27" s="21" t="n">
        <f aca="false">SUMIF($B$4:$B$21,A27,D$4:D$21)</f>
        <v>0</v>
      </c>
      <c r="F27" s="21" t="n">
        <f aca="false">SUMIF($B$4:$B$21,A27,F$4:F$21)</f>
        <v>0</v>
      </c>
    </row>
    <row r="28" customFormat="false" ht="15" hidden="false" customHeight="true" outlineLevel="0" collapsed="false">
      <c r="A28" s="4" t="s">
        <v>38</v>
      </c>
      <c r="C28" s="22" t="n">
        <f aca="false">SUM(C25:C27)</f>
        <v>270000</v>
      </c>
      <c r="D28" s="22" t="n">
        <f aca="false">SUM(D25:D27)</f>
        <v>75000</v>
      </c>
      <c r="F28" s="22" t="n">
        <f aca="false">SUM(F25:F27)</f>
        <v>0</v>
      </c>
    </row>
    <row r="30" customFormat="false" ht="15" hidden="false" customHeight="true" outlineLevel="0" collapsed="false">
      <c r="A30" s="11" t="s">
        <v>19</v>
      </c>
    </row>
    <row r="31" customFormat="false" ht="15" hidden="false" customHeight="true" outlineLevel="0" collapsed="false">
      <c r="A31" s="10" t="s">
        <v>20</v>
      </c>
    </row>
    <row r="32" customFormat="false" ht="15" hidden="false" customHeight="true" outlineLevel="0" collapsed="false">
      <c r="A32" s="1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2"/>
    <pageSetUpPr fitToPage="false"/>
  </sheetPr>
  <dimension ref="A1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8"/>
    <col collapsed="false" customWidth="true" hidden="false" outlineLevel="0" max="3" min="3" style="1" width="3"/>
    <col collapsed="false" customWidth="true" hidden="false" outlineLevel="0" max="4" min="4" style="1" width="44"/>
  </cols>
  <sheetData>
    <row r="1" customFormat="false" ht="17.25" hidden="false" customHeight="true" outlineLevel="0" collapsed="false">
      <c r="A1" s="2" t="s">
        <v>39</v>
      </c>
    </row>
    <row r="2" customFormat="false" ht="15" hidden="false" customHeight="true" outlineLevel="0" collapsed="false">
      <c r="A2" s="3"/>
      <c r="B2" s="3"/>
    </row>
    <row r="3" customFormat="false" ht="18" hidden="false" customHeight="true" outlineLevel="0" collapsed="false">
      <c r="A3" s="9" t="s">
        <v>40</v>
      </c>
      <c r="B3" s="9"/>
    </row>
    <row r="4" customFormat="false" ht="15" hidden="false" customHeight="true" outlineLevel="0" collapsed="false">
      <c r="A4" s="6" t="s">
        <v>41</v>
      </c>
      <c r="B4" s="16"/>
    </row>
    <row r="5" customFormat="false" ht="21.75" hidden="false" customHeight="true" outlineLevel="0" collapsed="false">
      <c r="A5" s="4" t="s">
        <v>42</v>
      </c>
      <c r="B5" s="23"/>
      <c r="D5" s="20" t="s">
        <v>43</v>
      </c>
    </row>
    <row r="6" customFormat="false" ht="15" hidden="false" customHeight="true" outlineLevel="0" collapsed="false">
      <c r="A6" s="6" t="s">
        <v>44</v>
      </c>
      <c r="B6" s="24" t="n">
        <f aca="false">IFERROR(B5/B4,0)</f>
        <v>0</v>
      </c>
    </row>
    <row r="8" customFormat="false" ht="18" hidden="false" customHeight="true" outlineLevel="0" collapsed="false">
      <c r="A8" s="9" t="s">
        <v>45</v>
      </c>
      <c r="B8" s="9"/>
    </row>
    <row r="9" customFormat="false" ht="15" hidden="false" customHeight="true" outlineLevel="0" collapsed="false">
      <c r="A9" s="6" t="s">
        <v>46</v>
      </c>
      <c r="B9" s="16"/>
      <c r="D9" s="12" t="s">
        <v>47</v>
      </c>
    </row>
    <row r="10" customFormat="false" ht="15" hidden="false" customHeight="true" outlineLevel="0" collapsed="false">
      <c r="A10" s="6" t="s">
        <v>48</v>
      </c>
      <c r="B10" s="16"/>
    </row>
    <row r="11" customFormat="false" ht="30" hidden="false" customHeight="true" outlineLevel="0" collapsed="false">
      <c r="A11" s="4" t="s">
        <v>49</v>
      </c>
      <c r="B11" s="23"/>
      <c r="D11" s="20" t="s">
        <v>50</v>
      </c>
    </row>
    <row r="12" customFormat="false" ht="15" hidden="false" customHeight="true" outlineLevel="0" collapsed="false">
      <c r="A12" s="6" t="s">
        <v>51</v>
      </c>
      <c r="B12" s="16"/>
    </row>
    <row r="14" customFormat="false" ht="18" hidden="false" customHeight="true" outlineLevel="0" collapsed="false">
      <c r="A14" s="9" t="s">
        <v>52</v>
      </c>
      <c r="B14" s="9"/>
    </row>
    <row r="15" customFormat="false" ht="15" hidden="false" customHeight="true" outlineLevel="0" collapsed="false">
      <c r="A15" s="4" t="s">
        <v>53</v>
      </c>
      <c r="B15" s="22" t="n">
        <f aca="false">B5-B9-B10-B11-B12</f>
        <v>0</v>
      </c>
    </row>
    <row r="16" customFormat="false" ht="15" hidden="false" customHeight="true" outlineLevel="0" collapsed="false">
      <c r="A16" s="6" t="s">
        <v>54</v>
      </c>
      <c r="B16" s="25" t="n">
        <f aca="false">B15/12</f>
        <v>0</v>
      </c>
    </row>
    <row r="17" customFormat="false" ht="15" hidden="false" customHeight="true" outlineLevel="0" collapsed="false">
      <c r="A17" s="6" t="s">
        <v>55</v>
      </c>
      <c r="B17" s="26" t="n">
        <f aca="false">'Posizione debitoria'!F28</f>
        <v>0</v>
      </c>
    </row>
    <row r="18" customFormat="false" ht="15" hidden="false" customHeight="true" outlineLevel="0" collapsed="false">
      <c r="A18" s="4" t="s">
        <v>56</v>
      </c>
      <c r="B18" s="27" t="n">
        <f aca="false">B16-B17</f>
        <v>0</v>
      </c>
    </row>
    <row r="19" customFormat="false" ht="30" hidden="false" customHeight="true" outlineLevel="0" collapsed="false">
      <c r="A19" s="28" t="s">
        <v>57</v>
      </c>
      <c r="B19" s="28"/>
    </row>
    <row r="21" customFormat="false" ht="15" hidden="false" customHeight="true" outlineLevel="0" collapsed="false">
      <c r="A21" s="11" t="s">
        <v>19</v>
      </c>
    </row>
    <row r="22" customFormat="false" ht="15" hidden="false" customHeight="true" outlineLevel="0" collapsed="false">
      <c r="A22" s="10" t="s">
        <v>20</v>
      </c>
    </row>
    <row r="23" customFormat="false" ht="15" hidden="false" customHeight="true" outlineLevel="0" collapsed="false">
      <c r="A23" s="12" t="s">
        <v>21</v>
      </c>
    </row>
  </sheetData>
  <mergeCells count="1">
    <mergeCell ref="A19:B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9E4B"/>
    <pageSetUpPr fitToPage="fals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8"/>
    <col collapsed="false" customWidth="true" hidden="false" outlineLevel="0" max="3" min="3" style="1" width="3"/>
    <col collapsed="false" customWidth="true" hidden="false" outlineLevel="0" max="4" min="4" style="1" width="44"/>
  </cols>
  <sheetData>
    <row r="1" customFormat="false" ht="17.25" hidden="false" customHeight="true" outlineLevel="0" collapsed="false">
      <c r="A1" s="2" t="s">
        <v>58</v>
      </c>
    </row>
    <row r="2" customFormat="false" ht="15" hidden="false" customHeight="true" outlineLevel="0" collapsed="false">
      <c r="A2" s="3"/>
      <c r="B2" s="3"/>
    </row>
    <row r="3" customFormat="false" ht="18" hidden="false" customHeight="true" outlineLevel="0" collapsed="false">
      <c r="A3" s="9" t="s">
        <v>59</v>
      </c>
      <c r="B3" s="9"/>
    </row>
    <row r="4" customFormat="false" ht="15" hidden="false" customHeight="true" outlineLevel="0" collapsed="false">
      <c r="A4" s="6" t="s">
        <v>60</v>
      </c>
      <c r="B4" s="26" t="n">
        <f aca="false">'Posizione debitoria'!C28</f>
        <v>270000</v>
      </c>
    </row>
    <row r="5" customFormat="false" ht="15" hidden="false" customHeight="true" outlineLevel="0" collapsed="false">
      <c r="A5" s="6" t="s">
        <v>26</v>
      </c>
      <c r="B5" s="26" t="n">
        <f aca="false">'Posizione debitoria'!D28</f>
        <v>75000</v>
      </c>
    </row>
    <row r="6" customFormat="false" ht="15" hidden="false" customHeight="true" outlineLevel="0" collapsed="false">
      <c r="A6" s="6" t="s">
        <v>61</v>
      </c>
      <c r="B6" s="26" t="n">
        <f aca="false">'Flusso di cassa'!B15</f>
        <v>0</v>
      </c>
    </row>
    <row r="7" customFormat="false" ht="15" hidden="false" customHeight="true" outlineLevel="0" collapsed="false">
      <c r="A7" s="6" t="s">
        <v>62</v>
      </c>
      <c r="B7" s="26" t="n">
        <f aca="false">'Flusso di cassa'!B5</f>
        <v>0</v>
      </c>
    </row>
    <row r="9" customFormat="false" ht="18" hidden="false" customHeight="true" outlineLevel="0" collapsed="false">
      <c r="A9" s="9" t="s">
        <v>63</v>
      </c>
      <c r="B9" s="9"/>
    </row>
    <row r="10" customFormat="false" ht="21.75" hidden="false" customHeight="true" outlineLevel="0" collapsed="false">
      <c r="A10" s="4" t="s">
        <v>64</v>
      </c>
      <c r="B10" s="29" t="n">
        <f aca="false">IFERROR(B4/B7,0)</f>
        <v>0</v>
      </c>
      <c r="D10" s="20" t="s">
        <v>65</v>
      </c>
    </row>
    <row r="11" customFormat="false" ht="21.75" hidden="false" customHeight="true" outlineLevel="0" collapsed="false">
      <c r="A11" s="4" t="s">
        <v>66</v>
      </c>
      <c r="B11" s="30" t="n">
        <f aca="false">IFERROR(B4/B6,0)</f>
        <v>0</v>
      </c>
      <c r="D11" s="20" t="s">
        <v>67</v>
      </c>
    </row>
    <row r="12" customFormat="false" ht="32.25" hidden="false" customHeight="true" outlineLevel="0" collapsed="false">
      <c r="A12" s="6" t="s">
        <v>68</v>
      </c>
      <c r="B12" s="24" t="n">
        <f aca="false">IFERROR(B5/B4,0)</f>
        <v>0.277777777777778</v>
      </c>
      <c r="D12" s="20" t="s">
        <v>69</v>
      </c>
    </row>
    <row r="14" customFormat="false" ht="18" hidden="false" customHeight="true" outlineLevel="0" collapsed="false">
      <c r="A14" s="9" t="s">
        <v>70</v>
      </c>
      <c r="B14" s="9"/>
    </row>
    <row r="15" customFormat="false" ht="15" hidden="false" customHeight="true" outlineLevel="0" collapsed="false">
      <c r="A15" s="4" t="s">
        <v>71</v>
      </c>
      <c r="B15" s="31" t="n">
        <v>5</v>
      </c>
    </row>
    <row r="16" customFormat="false" ht="15" hidden="false" customHeight="true" outlineLevel="0" collapsed="false">
      <c r="A16" s="4" t="s">
        <v>72</v>
      </c>
      <c r="B16" s="32" t="n">
        <v>0.04</v>
      </c>
    </row>
    <row r="17" customFormat="false" ht="15" hidden="false" customHeight="true" outlineLevel="0" collapsed="false">
      <c r="A17" s="6" t="s">
        <v>73</v>
      </c>
      <c r="B17" s="21" t="n">
        <f aca="false">IFERROR(IF(B16=0,B4/B15,B4*B16/(1-(1+B16)^-B15)),0)</f>
        <v>60649.3206431191</v>
      </c>
    </row>
    <row r="18" customFormat="false" ht="15" hidden="false" customHeight="true" outlineLevel="0" collapsed="false">
      <c r="A18" s="6" t="s">
        <v>74</v>
      </c>
      <c r="B18" s="25" t="n">
        <f aca="false">B17/12</f>
        <v>5054.11005359326</v>
      </c>
    </row>
    <row r="19" customFormat="false" ht="15" hidden="false" customHeight="true" outlineLevel="0" collapsed="false">
      <c r="A19" s="4" t="s">
        <v>75</v>
      </c>
      <c r="B19" s="33" t="n">
        <f aca="false">IFERROR(B6/B17,0)</f>
        <v>0</v>
      </c>
    </row>
    <row r="20" customFormat="false" ht="30" hidden="false" customHeight="true" outlineLevel="0" collapsed="false">
      <c r="A20" s="28" t="s">
        <v>76</v>
      </c>
      <c r="B20" s="28"/>
    </row>
    <row r="22" customFormat="false" ht="15" hidden="false" customHeight="true" outlineLevel="0" collapsed="false">
      <c r="A22" s="11" t="s">
        <v>19</v>
      </c>
    </row>
    <row r="23" customFormat="false" ht="15" hidden="false" customHeight="true" outlineLevel="0" collapsed="false">
      <c r="A23" s="10" t="s">
        <v>20</v>
      </c>
    </row>
    <row r="24" customFormat="false" ht="15" hidden="false" customHeight="true" outlineLevel="0" collapsed="false">
      <c r="A24" s="12" t="s">
        <v>21</v>
      </c>
    </row>
  </sheetData>
  <mergeCells count="1">
    <mergeCell ref="A20:B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2"/>
    <pageSetUpPr fitToPage="false"/>
  </sheetPr>
  <dimension ref="A1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4" min="2" style="1" width="17"/>
    <col collapsed="false" customWidth="true" hidden="false" outlineLevel="0" max="5" min="5" style="1" width="3"/>
    <col collapsed="false" customWidth="true" hidden="false" outlineLevel="0" max="6" min="6" style="1" width="40"/>
  </cols>
  <sheetData>
    <row r="1" customFormat="false" ht="17.25" hidden="false" customHeight="true" outlineLevel="0" collapsed="false">
      <c r="A1" s="2" t="s">
        <v>77</v>
      </c>
    </row>
    <row r="2" customFormat="false" ht="15" hidden="false" customHeight="true" outlineLevel="0" collapsed="false">
      <c r="A2" s="3"/>
      <c r="B2" s="3"/>
      <c r="C2" s="3"/>
      <c r="D2" s="3"/>
    </row>
    <row r="3" customFormat="false" ht="27.75" hidden="false" customHeight="true" outlineLevel="0" collapsed="false">
      <c r="A3" s="13" t="s">
        <v>78</v>
      </c>
      <c r="B3" s="13" t="s">
        <v>79</v>
      </c>
      <c r="C3" s="13" t="s">
        <v>80</v>
      </c>
      <c r="D3" s="13" t="s">
        <v>81</v>
      </c>
    </row>
    <row r="4" customFormat="false" ht="15" hidden="false" customHeight="true" outlineLevel="0" collapsed="false">
      <c r="A4" s="6" t="s">
        <v>82</v>
      </c>
      <c r="B4" s="26" t="n">
        <f aca="false">'Posizione debitoria'!C28</f>
        <v>270000</v>
      </c>
      <c r="C4" s="26" t="n">
        <f aca="false">'Posizione debitoria'!C28</f>
        <v>270000</v>
      </c>
      <c r="D4" s="26" t="n">
        <f aca="false">'Posizione debitoria'!C28</f>
        <v>270000</v>
      </c>
    </row>
    <row r="5" customFormat="false" ht="21.75" hidden="false" customHeight="true" outlineLevel="0" collapsed="false">
      <c r="A5" s="4" t="s">
        <v>83</v>
      </c>
      <c r="B5" s="17" t="n">
        <v>0</v>
      </c>
      <c r="C5" s="17" t="n">
        <v>0</v>
      </c>
      <c r="D5" s="32" t="n">
        <v>0.3</v>
      </c>
      <c r="F5" s="20" t="s">
        <v>84</v>
      </c>
    </row>
    <row r="6" customFormat="false" ht="15" hidden="false" customHeight="true" outlineLevel="0" collapsed="false">
      <c r="A6" s="6" t="s">
        <v>85</v>
      </c>
      <c r="B6" s="21" t="n">
        <f aca="false">B4*(1-B5)</f>
        <v>270000</v>
      </c>
      <c r="C6" s="21" t="n">
        <f aca="false">C4*(1-C5)</f>
        <v>270000</v>
      </c>
      <c r="D6" s="21" t="n">
        <f aca="false">D4*(1-D5)</f>
        <v>189000</v>
      </c>
    </row>
    <row r="7" customFormat="false" ht="15" hidden="false" customHeight="true" outlineLevel="0" collapsed="false">
      <c r="A7" s="4" t="s">
        <v>71</v>
      </c>
      <c r="B7" s="31" t="n">
        <v>5</v>
      </c>
      <c r="C7" s="31" t="n">
        <v>8</v>
      </c>
      <c r="D7" s="31" t="n">
        <v>3</v>
      </c>
    </row>
    <row r="8" customFormat="false" ht="15" hidden="false" customHeight="true" outlineLevel="0" collapsed="false">
      <c r="A8" s="4" t="s">
        <v>86</v>
      </c>
      <c r="B8" s="32" t="n">
        <v>0.04</v>
      </c>
      <c r="C8" s="32" t="n">
        <v>0.05</v>
      </c>
      <c r="D8" s="32" t="n">
        <v>0.02</v>
      </c>
    </row>
    <row r="9" customFormat="false" ht="15" hidden="false" customHeight="true" outlineLevel="0" collapsed="false">
      <c r="A9" s="6" t="s">
        <v>87</v>
      </c>
      <c r="B9" s="25" t="n">
        <f aca="false">IFERROR(IF(B8=0,B6/B7,B6*B8/(1-(1+B8)^-B7)),0)</f>
        <v>60649.3206431191</v>
      </c>
      <c r="C9" s="25" t="n">
        <f aca="false">IFERROR(IF(C8=0,C6/C7,C6*C8/(1-(1+C8)^-C7)),0)</f>
        <v>41774.8896794739</v>
      </c>
      <c r="D9" s="25" t="n">
        <f aca="false">IFERROR(IF(D8=0,D6/D7,D6*D8/(1-(1+D8)^-D7)),0)</f>
        <v>65536.6331198536</v>
      </c>
    </row>
    <row r="10" customFormat="false" ht="15" hidden="false" customHeight="true" outlineLevel="0" collapsed="false">
      <c r="A10" s="6" t="s">
        <v>88</v>
      </c>
      <c r="B10" s="25" t="n">
        <f aca="false">B9*B7</f>
        <v>303246.603215596</v>
      </c>
      <c r="C10" s="25" t="n">
        <f aca="false">C9*C7</f>
        <v>334199.117435791</v>
      </c>
      <c r="D10" s="25" t="n">
        <f aca="false">D9*D7</f>
        <v>196609.899359561</v>
      </c>
    </row>
    <row r="11" customFormat="false" ht="15" hidden="false" customHeight="true" outlineLevel="0" collapsed="false">
      <c r="A11" s="6" t="s">
        <v>61</v>
      </c>
      <c r="B11" s="26" t="n">
        <f aca="false">'Flusso di cassa'!B15</f>
        <v>0</v>
      </c>
      <c r="C11" s="26" t="n">
        <f aca="false">'Flusso di cassa'!B15</f>
        <v>0</v>
      </c>
      <c r="D11" s="26" t="n">
        <f aca="false">'Flusso di cassa'!B15</f>
        <v>0</v>
      </c>
    </row>
    <row r="12" customFormat="false" ht="15" hidden="false" customHeight="true" outlineLevel="0" collapsed="false">
      <c r="A12" s="4" t="s">
        <v>75</v>
      </c>
      <c r="B12" s="33" t="n">
        <f aca="false">IFERROR(B11/B9,0)</f>
        <v>0</v>
      </c>
      <c r="C12" s="33" t="n">
        <f aca="false">IFERROR(C11/C9,0)</f>
        <v>0</v>
      </c>
      <c r="D12" s="33" t="n">
        <f aca="false">IFERROR(D11/D9,0)</f>
        <v>0</v>
      </c>
    </row>
    <row r="13" customFormat="false" ht="15" hidden="false" customHeight="true" outlineLevel="0" collapsed="false">
      <c r="A13" s="6" t="s">
        <v>89</v>
      </c>
      <c r="B13" s="25" t="n">
        <f aca="false">B11-B9</f>
        <v>-60649.3206431191</v>
      </c>
      <c r="C13" s="25" t="n">
        <f aca="false">C11-C9</f>
        <v>-41774.8896794739</v>
      </c>
      <c r="D13" s="25" t="n">
        <f aca="false">D11-D9</f>
        <v>-65536.6331198536</v>
      </c>
    </row>
    <row r="15" customFormat="false" ht="18" hidden="false" customHeight="true" outlineLevel="0" collapsed="false">
      <c r="A15" s="9" t="s">
        <v>90</v>
      </c>
      <c r="B15" s="9"/>
      <c r="C15" s="9"/>
      <c r="D15" s="9"/>
    </row>
    <row r="16" customFormat="false" ht="39.75" hidden="false" customHeight="true" outlineLevel="0" collapsed="false">
      <c r="A16" s="4" t="s">
        <v>79</v>
      </c>
      <c r="B16" s="34" t="s">
        <v>91</v>
      </c>
      <c r="C16" s="34"/>
      <c r="D16" s="34"/>
    </row>
    <row r="17" customFormat="false" ht="39.75" hidden="false" customHeight="true" outlineLevel="0" collapsed="false">
      <c r="A17" s="4" t="s">
        <v>80</v>
      </c>
      <c r="B17" s="34" t="s">
        <v>92</v>
      </c>
      <c r="C17" s="34"/>
      <c r="D17" s="34"/>
    </row>
    <row r="18" customFormat="false" ht="39.75" hidden="false" customHeight="true" outlineLevel="0" collapsed="false">
      <c r="A18" s="4" t="s">
        <v>81</v>
      </c>
      <c r="B18" s="34" t="s">
        <v>93</v>
      </c>
      <c r="C18" s="34"/>
      <c r="D18" s="34"/>
    </row>
    <row r="20" customFormat="false" ht="18" hidden="false" customHeight="true" outlineLevel="0" collapsed="false">
      <c r="A20" s="9" t="s">
        <v>94</v>
      </c>
      <c r="B20" s="9"/>
      <c r="C20" s="9"/>
      <c r="D20" s="9"/>
    </row>
    <row r="21" customFormat="false" ht="60" hidden="false" customHeight="true" outlineLevel="0" collapsed="false">
      <c r="A21" s="28" t="s">
        <v>95</v>
      </c>
      <c r="B21" s="28"/>
      <c r="C21" s="28"/>
      <c r="D21" s="28"/>
    </row>
    <row r="23" customFormat="false" ht="15" hidden="false" customHeight="true" outlineLevel="0" collapsed="false">
      <c r="A23" s="35" t="s">
        <v>96</v>
      </c>
    </row>
    <row r="25" customFormat="false" ht="15" hidden="false" customHeight="true" outlineLevel="0" collapsed="false">
      <c r="A25" s="11" t="s">
        <v>19</v>
      </c>
    </row>
    <row r="26" customFormat="false" ht="15" hidden="false" customHeight="true" outlineLevel="0" collapsed="false">
      <c r="A26" s="10" t="s">
        <v>20</v>
      </c>
    </row>
    <row r="27" customFormat="false" ht="15" hidden="false" customHeight="true" outlineLevel="0" collapsed="false">
      <c r="A27" s="12" t="s">
        <v>21</v>
      </c>
    </row>
  </sheetData>
  <mergeCells count="4">
    <mergeCell ref="B16:D16"/>
    <mergeCell ref="B17:D17"/>
    <mergeCell ref="B18:D18"/>
    <mergeCell ref="A21:D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2026-08-20T13:04:29Z</dcterms:created>
  <dc:creator>Studio Mogavero &amp; Associati – PharmaCheck Italia</dc:creator>
  <dc:description>Modello PharmaCheck Italia – www.pharmacheckitalia.com – WhatsApp 393 830 2448</dc:description>
  <cp:keywords>farmacia analisi economico-finanziaria commercialista PharmaCheck Italia</cp:keywords>
  <dc:language>en-US</dc:language>
  <cp:lastModifiedBy/>
  <dcterms:modified xsi:type="dcterms:W3CDTF">2026-09-02T15:19:48Z</dcterms:modified>
  <cp:revision>0</cp:revision>
  <dc:subject/>
  <dc:title>Sostenibilità del debito e piano di rientro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