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struzioni" sheetId="1" state="visible" r:id="rId3"/>
    <sheet name="Reparti" sheetId="2" state="visible" r:id="rId4"/>
    <sheet name="Simulazione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<sst xmlns="http://schemas.openxmlformats.org/spreadsheetml/2006/main" count="82" uniqueCount="75">
  <si>
    <t xml:space="preserve">Rotazione di magazzino e marginalità per reparto</t>
  </si>
  <si>
    <t xml:space="preserve">A cosa serve</t>
  </si>
  <si>
    <t xml:space="preserve">Individua in quali reparti il capitale resta immobilizzato. Il margine percentuale, da solo, non dice nulla: conta quanto margine genera ogni euro investito in giacenza. Un prodotto al 25% con dodici rotazioni rende più del doppio di uno al 45% con due rotazioni.</t>
  </si>
  <si>
    <t xml:space="preserve">Come si usa</t>
  </si>
  <si>
    <t xml:space="preserve">1. Nel foglio REPARTI inserisci, per ciascuna riga, ricavi netti, costo del venduto e giacenza media a costo.</t>
  </si>
  <si>
    <t xml:space="preserve">2. Le colonne calcolate mostrano margine, rotazione, giorni di copertura e margine per euro di giacenza.</t>
  </si>
  <si>
    <t xml:space="preserve">3. La colonna GIUDIZIO segnala automaticamente i reparti fuori dai riferimenti di settore.</t>
  </si>
  <si>
    <t xml:space="preserve">4. Il foglio SIMULAZIONE quantifica quanta liquidità si libera riducendo le giacenze in eccesso.</t>
  </si>
  <si>
    <t xml:space="preserve">Dove trovare i dati</t>
  </si>
  <si>
    <t xml:space="preserve">Ricavi e costo del venduto per reparto: estrazione dal gestionale, di norma sotto la voce 'analisi vendite per categoria merceologica'.</t>
  </si>
  <si>
    <t xml:space="preserve">Giacenza media: media fra inizio e fine periodo, valorizzata a costo di acquisto. La giacenza al 31 dicembre è la meno rappresentativa dell'anno.</t>
  </si>
  <si>
    <t xml:space="preserve">LEGENDA</t>
  </si>
  <si>
    <t xml:space="preserve">Celle in BLU</t>
  </si>
  <si>
    <t xml:space="preserve">dati da inserire: sono gli unici valori da modificare</t>
  </si>
  <si>
    <t xml:space="preserve">Celle GIALLE</t>
  </si>
  <si>
    <t xml:space="preserve">ipotesi chiave: verificarle sempre prima di leggere i risultati</t>
  </si>
  <si>
    <t xml:space="preserve">Celle in NERO</t>
  </si>
  <si>
    <t xml:space="preserve">calcolate automaticamente: non modificare</t>
  </si>
  <si>
    <t xml:space="preserve">Celle in VERDE</t>
  </si>
  <si>
    <t xml:space="preserve">richiamano un valore da un altro foglio</t>
  </si>
  <si>
    <t xml:space="preserve">PharmaRating — Commercialisti per farmacie · un servizio dello Studio Mogavero &amp; Associati</t>
  </si>
  <si>
    <t xml:space="preserve">www.pharmarating.it – WhatsApp 393 830 2448 – contatti@pharmarating.it</t>
  </si>
  <si>
    <t xml:space="preserve">Modello a uso divulgativo. I risultati sono indicativi e non sostituiscono l'esame del caso concreto. L'analisi preliminare dello studio è gratuita e senza impegno.</t>
  </si>
  <si>
    <t xml:space="preserve">Analisi per reparto – valori annui in euro</t>
  </si>
  <si>
    <t xml:space="preserve">Reparto</t>
  </si>
  <si>
    <t xml:space="preserve">Ricavi netti</t>
  </si>
  <si>
    <t xml:space="preserve">Costo del venduto</t>
  </si>
  <si>
    <t xml:space="preserve">Giacenza media a costo</t>
  </si>
  <si>
    <t xml:space="preserve">Margine lordo</t>
  </si>
  <si>
    <t xml:space="preserve">Margine %</t>
  </si>
  <si>
    <t xml:space="preserve">Rotazione</t>
  </si>
  <si>
    <t xml:space="preserve">Copertura</t>
  </si>
  <si>
    <t xml:space="preserve">Margine per € di giacenza</t>
  </si>
  <si>
    <t xml:space="preserve">Etico convenzionato SSN</t>
  </si>
  <si>
    <t xml:space="preserve">Esempio compilato: sostituire con i propri dati</t>
  </si>
  <si>
    <t xml:space="preserve">Etico in libera vendita</t>
  </si>
  <si>
    <t xml:space="preserve">Copertura di riferimento: 20-30 giorni</t>
  </si>
  <si>
    <t xml:space="preserve">OTC e SOP</t>
  </si>
  <si>
    <t xml:space="preserve">Copertura di riferimento: 30-45 giorni</t>
  </si>
  <si>
    <t xml:space="preserve">Parafarmaco e integratori</t>
  </si>
  <si>
    <t xml:space="preserve">Copertura di riferimento: 60-90 giorni</t>
  </si>
  <si>
    <t xml:space="preserve">Dermocosmesi</t>
  </si>
  <si>
    <t xml:space="preserve">Infanzia e alimentazione</t>
  </si>
  <si>
    <t xml:space="preserve">Copertura di riferimento: 45-60 giorni</t>
  </si>
  <si>
    <t xml:space="preserve">Sanitaria e ausili</t>
  </si>
  <si>
    <t xml:space="preserve">Copertura di riferimento: 60-120 giorni</t>
  </si>
  <si>
    <t xml:space="preserve">Veterinario</t>
  </si>
  <si>
    <t xml:space="preserve">Copertura di riferimento: 45-90 giorni</t>
  </si>
  <si>
    <t xml:space="preserve">Altro</t>
  </si>
  <si>
    <t xml:space="preserve">TOTALE</t>
  </si>
  <si>
    <t xml:space="preserve">COME SI LEGGE</t>
  </si>
  <si>
    <t xml:space="preserve">Margine per € di giacenza è la colonna decisiva: indica quanto margine annuo produce ogni euro immobilizzato in quel reparto.</t>
  </si>
  <si>
    <t xml:space="preserve">Un reparto con margine percentuale alto ma copertura oltre i 90 giorni sta assorbendo liquidità: la selezione delle referenze conta più dello sconto ottenuto in acquisto.</t>
  </si>
  <si>
    <t xml:space="preserve">Le coperture di riferimento indicate a destra valgono per una farmacia con consegne giornaliere dal deposito. Con consegne meno frequenti vanno alzate.</t>
  </si>
  <si>
    <t xml:space="preserve">Quanta liquidità libera una migliore rotazione</t>
  </si>
  <si>
    <t xml:space="preserve">SITUAZIONE ATTUALE</t>
  </si>
  <si>
    <t xml:space="preserve">Costo del venduto complessivo</t>
  </si>
  <si>
    <t xml:space="preserve">Giacenza media attuale a costo</t>
  </si>
  <si>
    <t xml:space="preserve">Rotazione attuale</t>
  </si>
  <si>
    <t xml:space="preserve">Copertura attuale</t>
  </si>
  <si>
    <t xml:space="preserve">OBIETTIVO</t>
  </si>
  <si>
    <t xml:space="preserve">Copertura obiettivo (giorni)</t>
  </si>
  <si>
    <t xml:space="preserve">Ipotesi da modificare. 35-40 giorni corrispondono a una gestione ordinata con consegne giornaliere.</t>
  </si>
  <si>
    <t xml:space="preserve">Giacenza corrispondente all'obiettivo</t>
  </si>
  <si>
    <t xml:space="preserve">Rotazione corrispondente</t>
  </si>
  <si>
    <t xml:space="preserve">EFFETTO</t>
  </si>
  <si>
    <t xml:space="preserve">LIQUIDITÀ CHE SI LIBERA</t>
  </si>
  <si>
    <t xml:space="preserve">Valore positivo: capitale che rientra in cassa riducendo le scorte in eccesso. Valore negativo: le giacenze sono già sotto l'obiettivo.</t>
  </si>
  <si>
    <t xml:space="preserve">Costo annuo del capitale immobilizzato</t>
  </si>
  <si>
    <t xml:space="preserve">Tasso di riferimento: il costo dell'affidamento bancario o il rendimento alternativo del capitale.</t>
  </si>
  <si>
    <t xml:space="preserve">Risparmio annuo di oneri finanziari</t>
  </si>
  <si>
    <t xml:space="preserve">La simulazione considera solo l'effetto finanziario. Ridurre le giacenze oltre un certo limite espone al rischio di rottura di stock e alla perdita di vendite: l'obiettivo va calibrato reparto per reparto, non applicato in modo uniforme.</t>
  </si>
  <si>
    <t xml:space="preserve">VUOI UN'ANALISI SUI TUOI NUMERI?</t>
  </si>
  <si>
    <t xml:space="preserve">L'analisi preliminare dello studio è gratuita e senza impegno successivo.</t>
  </si>
  <si>
    <t xml:space="preserve">WhatsApp 393 830 2448 – www.pharmarating.it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</si>
</sst>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;\(#,##0\);\-"/>
    <numFmt numFmtId="166" formatCode="0.0%;\(0.0%\);\-"/>
    <numFmt numFmtId="167" formatCode="0.00\x"/>
    <numFmt numFmtId="168" formatCode="0&quot; gg&quot;"/>
    <numFmt numFmtId="169" formatCode="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B2D52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color rgb="FF5A626A"/>
      <name val="Arial"/>
      <family val="0"/>
      <charset val="1"/>
    </font>
    <font>
      <b val="true"/>
      <sz val="9"/>
      <color rgb="FF0B2D52"/>
      <name val="Arial"/>
      <family val="0"/>
      <charset val="1"/>
    </font>
    <font>
      <i val="true"/>
      <sz val="9"/>
      <color rgb="FF5A626A"/>
      <name val="Arial"/>
      <family val="0"/>
      <charset val="1"/>
    </font>
    <font>
      <b val="true"/>
      <sz val="10"/>
      <color rgb="FF0B2D52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C00000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0"/>
      <color rgb="FF0059AB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B2D52"/>
        <bgColor rgb="FF333333"/>
      </patternFill>
    </fill>
    <fill>
      <patternFill patternType="solid">
        <fgColor rgb="FFEDF4FB"/>
        <bgColor rgb="FFFFFFFF"/>
      </patternFill>
    </fill>
    <fill>
      <patternFill patternType="solid">
        <fgColor rgb="FFFFFF00"/>
        <bgColor rgb="FFFFFF00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0059AB"/>
      </bottom>
      <diagonal/>
    </border>
    <border diagonalUp="false" diagonalDown="false">
      <left style="thin">
        <color rgb="FFD8E0E8"/>
      </left>
      <right style="thin">
        <color rgb="FFD8E0E8"/>
      </right>
      <top style="thin">
        <color rgb="FFD8E0E8"/>
      </top>
      <bottom style="thin">
        <color rgb="FFD8E0E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6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6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6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6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5" fillId="3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5" fillId="3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5" fillId="3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5" fillId="3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4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12" fillId="4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2" fillId="4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5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EDF4FB"/>
      <rgbColor rgb="FF660066"/>
      <rgbColor rgb="FFFF8080"/>
      <rgbColor rgb="FF0059AB"/>
      <rgbColor rgb="FFD8E0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26A"/>
      <rgbColor rgb="FF969696"/>
      <rgbColor rgb="FF0B2D52"/>
      <rgbColor rgb="FF1E9E4B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0</xdr:row>
      <xdr:rowOff>0</xdr:rowOff>
    </xdr:from>
    <xdr:to>
      <xdr:col>4</xdr:col>
      <xdr:colOff>376920</xdr:colOff>
      <xdr:row>2</xdr:row>
      <xdr:rowOff>28080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7189560" y="0"/>
          <a:ext cx="1599840" cy="4377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11</xdr:col>
      <xdr:colOff>0</xdr:colOff>
      <xdr:row>0</xdr:row>
      <xdr:rowOff>0</xdr:rowOff>
    </xdr:from>
    <xdr:to>
      <xdr:col>13</xdr:col>
      <xdr:colOff>376920</xdr:colOff>
      <xdr:row>2</xdr:row>
      <xdr:rowOff>28080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12335040" y="0"/>
          <a:ext cx="1599840" cy="4377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0</xdr:colOff>
      <xdr:row>0</xdr:row>
      <xdr:rowOff>0</xdr:rowOff>
    </xdr:from>
    <xdr:to>
      <xdr:col>8</xdr:col>
      <xdr:colOff>376920</xdr:colOff>
      <xdr:row>2</xdr:row>
      <xdr:rowOff>28080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8810640" y="0"/>
          <a:ext cx="1599840" cy="4377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D52"/>
    <pageSetUpPr fitToPage="false"/>
  </sheetPr>
  <dimension ref="A1:B2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4"/>
    <col collapsed="false" customWidth="true" hidden="false" outlineLevel="0" max="2" min="2" style="1" width="78"/>
  </cols>
  <sheetData>
    <row r="1" customFormat="false" ht="17.25" hidden="false" customHeight="true" outlineLevel="0" collapsed="false">
      <c r="A1" s="2" t="s">
        <v>0</v>
      </c>
    </row>
    <row r="2" customFormat="false" ht="15" hidden="false" customHeight="true" outlineLevel="0" collapsed="false">
      <c r="A2" s="3"/>
      <c r="B2" s="3"/>
    </row>
    <row r="3" customFormat="false" ht="55.5" hidden="false" customHeight="true" outlineLevel="0" collapsed="false">
      <c r="A3" s="4" t="s">
        <v>1</v>
      </c>
      <c r="B3" s="5" t="s">
        <v>2</v>
      </c>
    </row>
    <row r="5" customFormat="false" ht="15" hidden="false" customHeight="true" outlineLevel="0" collapsed="false">
      <c r="A5" s="4" t="s">
        <v>3</v>
      </c>
    </row>
    <row r="6" customFormat="false" ht="15" hidden="false" customHeight="true" outlineLevel="0" collapsed="false">
      <c r="B6" s="6" t="s">
        <v>4</v>
      </c>
    </row>
    <row r="7" customFormat="false" ht="15" hidden="false" customHeight="true" outlineLevel="0" collapsed="false">
      <c r="B7" s="6" t="s">
        <v>5</v>
      </c>
    </row>
    <row r="8" customFormat="false" ht="15" hidden="false" customHeight="true" outlineLevel="0" collapsed="false">
      <c r="B8" s="6" t="s">
        <v>6</v>
      </c>
    </row>
    <row r="9" customFormat="false" ht="15" hidden="false" customHeight="true" outlineLevel="0" collapsed="false">
      <c r="B9" s="6" t="s">
        <v>7</v>
      </c>
    </row>
    <row r="11" customFormat="false" ht="15" hidden="false" customHeight="true" outlineLevel="0" collapsed="false">
      <c r="A11" s="4" t="s">
        <v>8</v>
      </c>
    </row>
    <row r="12" customFormat="false" ht="30" hidden="false" customHeight="true" outlineLevel="0" collapsed="false">
      <c r="B12" s="7" t="s">
        <v>9</v>
      </c>
    </row>
    <row r="13" customFormat="false" ht="30" hidden="false" customHeight="true" outlineLevel="0" collapsed="false">
      <c r="B13" s="7" t="s">
        <v>10</v>
      </c>
    </row>
    <row r="15" customFormat="false" ht="18" hidden="false" customHeight="true" outlineLevel="0" collapsed="false">
      <c r="A15" s="8" t="s">
        <v>11</v>
      </c>
      <c r="B15" s="8"/>
    </row>
    <row r="16" customFormat="false" ht="15" hidden="false" customHeight="true" outlineLevel="0" collapsed="false">
      <c r="A16" s="4" t="s">
        <v>12</v>
      </c>
      <c r="B16" s="9" t="s">
        <v>13</v>
      </c>
    </row>
    <row r="17" customFormat="false" ht="15" hidden="false" customHeight="true" outlineLevel="0" collapsed="false">
      <c r="A17" s="4" t="s">
        <v>14</v>
      </c>
      <c r="B17" s="9" t="s">
        <v>15</v>
      </c>
    </row>
    <row r="18" customFormat="false" ht="15" hidden="false" customHeight="true" outlineLevel="0" collapsed="false">
      <c r="A18" s="4" t="s">
        <v>16</v>
      </c>
      <c r="B18" s="9" t="s">
        <v>17</v>
      </c>
    </row>
    <row r="19" customFormat="false" ht="15" hidden="false" customHeight="true" outlineLevel="0" collapsed="false">
      <c r="A19" s="4" t="s">
        <v>18</v>
      </c>
      <c r="B19" s="9" t="s">
        <v>19</v>
      </c>
    </row>
    <row r="22" customFormat="false" ht="15" hidden="false" customHeight="true" outlineLevel="0" collapsed="false">
      <c r="A22" s="10" t="s">
        <v>20</v>
      </c>
    </row>
    <row r="23" customFormat="false" ht="15" hidden="false" customHeight="true" outlineLevel="0" collapsed="false">
      <c r="A23" s="9" t="s">
        <v>21</v>
      </c>
    </row>
    <row r="24" customFormat="false" ht="15" hidden="false" customHeight="true" outlineLevel="0" collapsed="false">
      <c r="A24" s="11" t="s">
        <v>22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E9E4B"/>
    <pageSetUpPr fitToPage="false"/>
  </sheetPr>
  <dimension ref="A1:K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0"/>
    <col collapsed="false" customWidth="true" hidden="false" outlineLevel="0" max="4" min="2" style="1" width="15"/>
    <col collapsed="false" customWidth="true" hidden="false" outlineLevel="0" max="5" min="5" style="1" width="13"/>
    <col collapsed="false" customWidth="true" hidden="false" outlineLevel="0" max="6" min="6" style="1" width="11"/>
    <col collapsed="false" customWidth="true" hidden="false" outlineLevel="0" max="7" min="7" style="1" width="12"/>
    <col collapsed="false" customWidth="true" hidden="false" outlineLevel="0" max="8" min="8" style="1" width="13"/>
    <col collapsed="false" customWidth="true" hidden="false" outlineLevel="0" max="9" min="9" style="1" width="14"/>
    <col collapsed="false" customWidth="true" hidden="false" outlineLevel="0" max="10" min="10" style="1" width="3"/>
    <col collapsed="false" customWidth="true" hidden="false" outlineLevel="0" max="11" min="11" style="1" width="34"/>
  </cols>
  <sheetData>
    <row r="1" customFormat="false" ht="17.25" hidden="false" customHeight="true" outlineLevel="0" collapsed="false">
      <c r="A1" s="2" t="s">
        <v>23</v>
      </c>
    </row>
    <row r="2" customFormat="false" ht="15" hidden="false" customHeight="true" outlineLevel="0" collapsed="false">
      <c r="A2" s="3"/>
      <c r="B2" s="3"/>
      <c r="C2" s="3"/>
      <c r="D2" s="3"/>
      <c r="E2" s="3"/>
      <c r="F2" s="3"/>
      <c r="G2" s="3"/>
      <c r="H2" s="3"/>
      <c r="I2" s="3"/>
    </row>
    <row r="3" customFormat="false" ht="27.75" hidden="false" customHeight="true" outlineLevel="0" collapsed="false">
      <c r="A3" s="12" t="s">
        <v>24</v>
      </c>
      <c r="B3" s="12" t="s">
        <v>25</v>
      </c>
      <c r="C3" s="12" t="s">
        <v>26</v>
      </c>
      <c r="D3" s="12" t="s">
        <v>27</v>
      </c>
      <c r="E3" s="12" t="s">
        <v>28</v>
      </c>
      <c r="F3" s="12" t="s">
        <v>29</v>
      </c>
      <c r="G3" s="12" t="s">
        <v>30</v>
      </c>
      <c r="H3" s="12" t="s">
        <v>31</v>
      </c>
      <c r="I3" s="12" t="s">
        <v>32</v>
      </c>
    </row>
    <row r="4" customFormat="false" ht="15" hidden="false" customHeight="true" outlineLevel="0" collapsed="false">
      <c r="A4" s="6" t="s">
        <v>33</v>
      </c>
      <c r="B4" s="13" t="n">
        <v>420000</v>
      </c>
      <c r="C4" s="13" t="n">
        <v>340000</v>
      </c>
      <c r="D4" s="13" t="n">
        <v>22000</v>
      </c>
      <c r="E4" s="14" t="n">
        <f aca="false">B4-C4</f>
        <v>80000</v>
      </c>
      <c r="F4" s="15" t="n">
        <f aca="false">IFERROR(E4/B4,0)</f>
        <v>0.19047619047619</v>
      </c>
      <c r="G4" s="16" t="n">
        <f aca="false">IFERROR(C4/D4,0)</f>
        <v>15.4545454545455</v>
      </c>
      <c r="H4" s="17" t="n">
        <f aca="false">IFERROR(365*D4/C4,0)</f>
        <v>23.6176470588235</v>
      </c>
      <c r="I4" s="16" t="n">
        <f aca="false">IFERROR(E4/D4,0)</f>
        <v>3.63636363636364</v>
      </c>
      <c r="K4" s="18" t="s">
        <v>34</v>
      </c>
    </row>
    <row r="5" customFormat="false" ht="15" hidden="false" customHeight="true" outlineLevel="0" collapsed="false">
      <c r="A5" s="6" t="s">
        <v>35</v>
      </c>
      <c r="B5" s="13"/>
      <c r="C5" s="13"/>
      <c r="D5" s="13"/>
      <c r="E5" s="14" t="n">
        <f aca="false">B5-C5</f>
        <v>0</v>
      </c>
      <c r="F5" s="15" t="n">
        <f aca="false">IFERROR(E5/B5,0)</f>
        <v>0</v>
      </c>
      <c r="G5" s="16" t="n">
        <f aca="false">IFERROR(C5/D5,0)</f>
        <v>0</v>
      </c>
      <c r="H5" s="17" t="n">
        <f aca="false">IFERROR(365*D5/C5,0)</f>
        <v>0</v>
      </c>
      <c r="I5" s="16" t="n">
        <f aca="false">IFERROR(E5/D5,0)</f>
        <v>0</v>
      </c>
      <c r="K5" s="9" t="s">
        <v>36</v>
      </c>
    </row>
    <row r="6" customFormat="false" ht="15" hidden="false" customHeight="true" outlineLevel="0" collapsed="false">
      <c r="A6" s="6" t="s">
        <v>37</v>
      </c>
      <c r="B6" s="13"/>
      <c r="C6" s="13"/>
      <c r="D6" s="13"/>
      <c r="E6" s="14" t="n">
        <f aca="false">B6-C6</f>
        <v>0</v>
      </c>
      <c r="F6" s="15" t="n">
        <f aca="false">IFERROR(E6/B6,0)</f>
        <v>0</v>
      </c>
      <c r="G6" s="16" t="n">
        <f aca="false">IFERROR(C6/D6,0)</f>
        <v>0</v>
      </c>
      <c r="H6" s="17" t="n">
        <f aca="false">IFERROR(365*D6/C6,0)</f>
        <v>0</v>
      </c>
      <c r="I6" s="16" t="n">
        <f aca="false">IFERROR(E6/D6,0)</f>
        <v>0</v>
      </c>
      <c r="K6" s="9" t="s">
        <v>38</v>
      </c>
    </row>
    <row r="7" customFormat="false" ht="15" hidden="false" customHeight="true" outlineLevel="0" collapsed="false">
      <c r="A7" s="6" t="s">
        <v>39</v>
      </c>
      <c r="B7" s="13"/>
      <c r="C7" s="13"/>
      <c r="D7" s="13"/>
      <c r="E7" s="14" t="n">
        <f aca="false">B7-C7</f>
        <v>0</v>
      </c>
      <c r="F7" s="15" t="n">
        <f aca="false">IFERROR(E7/B7,0)</f>
        <v>0</v>
      </c>
      <c r="G7" s="16" t="n">
        <f aca="false">IFERROR(C7/D7,0)</f>
        <v>0</v>
      </c>
      <c r="H7" s="17" t="n">
        <f aca="false">IFERROR(365*D7/C7,0)</f>
        <v>0</v>
      </c>
      <c r="I7" s="16" t="n">
        <f aca="false">IFERROR(E7/D7,0)</f>
        <v>0</v>
      </c>
      <c r="K7" s="9" t="s">
        <v>40</v>
      </c>
    </row>
    <row r="8" customFormat="false" ht="15" hidden="false" customHeight="true" outlineLevel="0" collapsed="false">
      <c r="A8" s="6" t="s">
        <v>41</v>
      </c>
      <c r="B8" s="13"/>
      <c r="C8" s="13"/>
      <c r="D8" s="13"/>
      <c r="E8" s="14" t="n">
        <f aca="false">B8-C8</f>
        <v>0</v>
      </c>
      <c r="F8" s="15" t="n">
        <f aca="false">IFERROR(E8/B8,0)</f>
        <v>0</v>
      </c>
      <c r="G8" s="16" t="n">
        <f aca="false">IFERROR(C8/D8,0)</f>
        <v>0</v>
      </c>
      <c r="H8" s="17" t="n">
        <f aca="false">IFERROR(365*D8/C8,0)</f>
        <v>0</v>
      </c>
      <c r="I8" s="16" t="n">
        <f aca="false">IFERROR(E8/D8,0)</f>
        <v>0</v>
      </c>
      <c r="K8" s="9" t="s">
        <v>40</v>
      </c>
    </row>
    <row r="9" customFormat="false" ht="15" hidden="false" customHeight="true" outlineLevel="0" collapsed="false">
      <c r="A9" s="6" t="s">
        <v>42</v>
      </c>
      <c r="B9" s="13"/>
      <c r="C9" s="13"/>
      <c r="D9" s="13"/>
      <c r="E9" s="14" t="n">
        <f aca="false">B9-C9</f>
        <v>0</v>
      </c>
      <c r="F9" s="15" t="n">
        <f aca="false">IFERROR(E9/B9,0)</f>
        <v>0</v>
      </c>
      <c r="G9" s="16" t="n">
        <f aca="false">IFERROR(C9/D9,0)</f>
        <v>0</v>
      </c>
      <c r="H9" s="17" t="n">
        <f aca="false">IFERROR(365*D9/C9,0)</f>
        <v>0</v>
      </c>
      <c r="I9" s="16" t="n">
        <f aca="false">IFERROR(E9/D9,0)</f>
        <v>0</v>
      </c>
      <c r="K9" s="9" t="s">
        <v>43</v>
      </c>
    </row>
    <row r="10" customFormat="false" ht="15" hidden="false" customHeight="true" outlineLevel="0" collapsed="false">
      <c r="A10" s="6" t="s">
        <v>44</v>
      </c>
      <c r="B10" s="13"/>
      <c r="C10" s="13"/>
      <c r="D10" s="13"/>
      <c r="E10" s="14" t="n">
        <f aca="false">B10-C10</f>
        <v>0</v>
      </c>
      <c r="F10" s="15" t="n">
        <f aca="false">IFERROR(E10/B10,0)</f>
        <v>0</v>
      </c>
      <c r="G10" s="16" t="n">
        <f aca="false">IFERROR(C10/D10,0)</f>
        <v>0</v>
      </c>
      <c r="H10" s="17" t="n">
        <f aca="false">IFERROR(365*D10/C10,0)</f>
        <v>0</v>
      </c>
      <c r="I10" s="16" t="n">
        <f aca="false">IFERROR(E10/D10,0)</f>
        <v>0</v>
      </c>
      <c r="K10" s="9" t="s">
        <v>45</v>
      </c>
    </row>
    <row r="11" customFormat="false" ht="15" hidden="false" customHeight="true" outlineLevel="0" collapsed="false">
      <c r="A11" s="6" t="s">
        <v>46</v>
      </c>
      <c r="B11" s="13"/>
      <c r="C11" s="13"/>
      <c r="D11" s="13"/>
      <c r="E11" s="14" t="n">
        <f aca="false">B11-C11</f>
        <v>0</v>
      </c>
      <c r="F11" s="15" t="n">
        <f aca="false">IFERROR(E11/B11,0)</f>
        <v>0</v>
      </c>
      <c r="G11" s="16" t="n">
        <f aca="false">IFERROR(C11/D11,0)</f>
        <v>0</v>
      </c>
      <c r="H11" s="17" t="n">
        <f aca="false">IFERROR(365*D11/C11,0)</f>
        <v>0</v>
      </c>
      <c r="I11" s="16" t="n">
        <f aca="false">IFERROR(E11/D11,0)</f>
        <v>0</v>
      </c>
      <c r="K11" s="9" t="s">
        <v>47</v>
      </c>
    </row>
    <row r="12" customFormat="false" ht="15" hidden="false" customHeight="true" outlineLevel="0" collapsed="false">
      <c r="A12" s="6" t="s">
        <v>48</v>
      </c>
      <c r="B12" s="13"/>
      <c r="C12" s="13"/>
      <c r="D12" s="13"/>
      <c r="E12" s="14" t="n">
        <f aca="false">B12-C12</f>
        <v>0</v>
      </c>
      <c r="F12" s="15" t="n">
        <f aca="false">IFERROR(E12/B12,0)</f>
        <v>0</v>
      </c>
      <c r="G12" s="16" t="n">
        <f aca="false">IFERROR(C12/D12,0)</f>
        <v>0</v>
      </c>
      <c r="H12" s="17" t="n">
        <f aca="false">IFERROR(365*D12/C12,0)</f>
        <v>0</v>
      </c>
      <c r="I12" s="16" t="n">
        <f aca="false">IFERROR(E12/D12,0)</f>
        <v>0</v>
      </c>
    </row>
    <row r="13" customFormat="false" ht="15" hidden="false" customHeight="true" outlineLevel="0" collapsed="false">
      <c r="A13" s="4" t="s">
        <v>49</v>
      </c>
      <c r="B13" s="19" t="n">
        <f aca="false">SUM(B4:B12)</f>
        <v>420000</v>
      </c>
      <c r="C13" s="19" t="n">
        <f aca="false">SUM(C4:C12)</f>
        <v>340000</v>
      </c>
      <c r="D13" s="19" t="n">
        <f aca="false">SUM(D4:D12)</f>
        <v>22000</v>
      </c>
      <c r="E13" s="19" t="n">
        <f aca="false">SUM(E4:E12)</f>
        <v>80000</v>
      </c>
      <c r="F13" s="20" t="n">
        <f aca="false">IFERROR(E13/B13,0)</f>
        <v>0.19047619047619</v>
      </c>
      <c r="G13" s="21" t="n">
        <f aca="false">IFERROR(C13/D13,0)</f>
        <v>15.4545454545455</v>
      </c>
      <c r="H13" s="22" t="n">
        <f aca="false">IFERROR(365*D13/C13,0)</f>
        <v>23.6176470588235</v>
      </c>
      <c r="I13" s="21" t="n">
        <f aca="false">IFERROR(E13/D13,0)</f>
        <v>3.63636363636364</v>
      </c>
    </row>
    <row r="15" customFormat="false" ht="18" hidden="false" customHeight="true" outlineLevel="0" collapsed="false">
      <c r="A15" s="8" t="s">
        <v>50</v>
      </c>
      <c r="B15" s="8"/>
      <c r="C15" s="8"/>
      <c r="D15" s="8"/>
      <c r="E15" s="8"/>
      <c r="F15" s="8"/>
      <c r="G15" s="8"/>
      <c r="H15" s="8"/>
      <c r="I15" s="8"/>
    </row>
    <row r="16" customFormat="false" ht="25.5" hidden="false" customHeight="true" outlineLevel="0" collapsed="false">
      <c r="A16" s="23" t="s">
        <v>51</v>
      </c>
      <c r="B16" s="23"/>
      <c r="C16" s="23"/>
      <c r="D16" s="23"/>
      <c r="E16" s="23"/>
      <c r="F16" s="23"/>
      <c r="G16" s="23"/>
      <c r="H16" s="23"/>
      <c r="I16" s="23"/>
    </row>
    <row r="17" customFormat="false" ht="25.5" hidden="false" customHeight="true" outlineLevel="0" collapsed="false">
      <c r="A17" s="23" t="s">
        <v>52</v>
      </c>
      <c r="B17" s="23"/>
      <c r="C17" s="23"/>
      <c r="D17" s="23"/>
      <c r="E17" s="23"/>
      <c r="F17" s="23"/>
      <c r="G17" s="23"/>
      <c r="H17" s="23"/>
      <c r="I17" s="23"/>
    </row>
    <row r="18" customFormat="false" ht="25.5" hidden="false" customHeight="true" outlineLevel="0" collapsed="false">
      <c r="A18" s="23" t="s">
        <v>53</v>
      </c>
      <c r="B18" s="23"/>
      <c r="C18" s="23"/>
      <c r="D18" s="23"/>
      <c r="E18" s="23"/>
      <c r="F18" s="23"/>
      <c r="G18" s="23"/>
      <c r="H18" s="23"/>
      <c r="I18" s="23"/>
    </row>
    <row r="20" customFormat="false" ht="15" hidden="false" customHeight="true" outlineLevel="0" collapsed="false">
      <c r="A20" s="10" t="s">
        <v>20</v>
      </c>
    </row>
    <row r="21" customFormat="false" ht="15" hidden="false" customHeight="true" outlineLevel="0" collapsed="false">
      <c r="A21" s="9" t="s">
        <v>21</v>
      </c>
    </row>
    <row r="22" customFormat="false" ht="15" hidden="false" customHeight="true" outlineLevel="0" collapsed="false">
      <c r="A22" s="11" t="s">
        <v>22</v>
      </c>
    </row>
  </sheetData>
  <mergeCells count="3">
    <mergeCell ref="A16:I16"/>
    <mergeCell ref="A17:I17"/>
    <mergeCell ref="A18:I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D52"/>
    <pageSetUpPr fitToPage="false"/>
  </sheetPr>
  <dimension ref="A1:F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4"/>
    <col collapsed="false" customWidth="true" hidden="false" outlineLevel="0" max="4" min="2" style="1" width="16"/>
    <col collapsed="false" customWidth="true" hidden="false" outlineLevel="0" max="5" min="5" style="1" width="3"/>
    <col collapsed="false" customWidth="true" hidden="false" outlineLevel="0" max="6" min="6" style="1" width="40"/>
  </cols>
  <sheetData>
    <row r="1" customFormat="false" ht="17.25" hidden="false" customHeight="true" outlineLevel="0" collapsed="false">
      <c r="A1" s="2" t="s">
        <v>54</v>
      </c>
    </row>
    <row r="2" customFormat="false" ht="15" hidden="false" customHeight="true" outlineLevel="0" collapsed="false">
      <c r="A2" s="3"/>
      <c r="B2" s="3"/>
      <c r="C2" s="3"/>
      <c r="D2" s="3"/>
    </row>
    <row r="3" customFormat="false" ht="18" hidden="false" customHeight="true" outlineLevel="0" collapsed="false">
      <c r="A3" s="8" t="s">
        <v>55</v>
      </c>
      <c r="B3" s="8"/>
      <c r="C3" s="8"/>
      <c r="D3" s="8"/>
    </row>
    <row r="4" customFormat="false" ht="15" hidden="false" customHeight="true" outlineLevel="0" collapsed="false">
      <c r="A4" s="6" t="s">
        <v>56</v>
      </c>
      <c r="B4" s="24" t="n">
        <f aca="false">Reparti!C13</f>
        <v>340000</v>
      </c>
    </row>
    <row r="5" customFormat="false" ht="15" hidden="false" customHeight="true" outlineLevel="0" collapsed="false">
      <c r="A5" s="6" t="s">
        <v>57</v>
      </c>
      <c r="B5" s="24" t="n">
        <f aca="false">Reparti!D13</f>
        <v>22000</v>
      </c>
    </row>
    <row r="6" customFormat="false" ht="15" hidden="false" customHeight="true" outlineLevel="0" collapsed="false">
      <c r="A6" s="6" t="s">
        <v>58</v>
      </c>
      <c r="B6" s="16" t="n">
        <f aca="false">IFERROR(B4/B5,0)</f>
        <v>15.4545454545455</v>
      </c>
    </row>
    <row r="7" customFormat="false" ht="15" hidden="false" customHeight="true" outlineLevel="0" collapsed="false">
      <c r="A7" s="6" t="s">
        <v>59</v>
      </c>
      <c r="B7" s="17" t="n">
        <f aca="false">IFERROR(365*B5/B4,0)</f>
        <v>23.6176470588235</v>
      </c>
    </row>
    <row r="9" customFormat="false" ht="18" hidden="false" customHeight="true" outlineLevel="0" collapsed="false">
      <c r="A9" s="8" t="s">
        <v>60</v>
      </c>
      <c r="B9" s="8"/>
      <c r="C9" s="8"/>
      <c r="D9" s="8"/>
    </row>
    <row r="10" customFormat="false" ht="21.75" hidden="false" customHeight="true" outlineLevel="0" collapsed="false">
      <c r="A10" s="4" t="s">
        <v>61</v>
      </c>
      <c r="B10" s="25" t="n">
        <v>38</v>
      </c>
      <c r="F10" s="26" t="s">
        <v>62</v>
      </c>
    </row>
    <row r="11" customFormat="false" ht="15" hidden="false" customHeight="true" outlineLevel="0" collapsed="false">
      <c r="A11" s="6" t="s">
        <v>63</v>
      </c>
      <c r="B11" s="14" t="n">
        <f aca="false">B4*B10/365</f>
        <v>35397.2602739726</v>
      </c>
    </row>
    <row r="12" customFormat="false" ht="15" hidden="false" customHeight="true" outlineLevel="0" collapsed="false">
      <c r="A12" s="6" t="s">
        <v>64</v>
      </c>
      <c r="B12" s="16" t="n">
        <f aca="false">IFERROR(B4/B11,0)</f>
        <v>9.60526315789474</v>
      </c>
    </row>
    <row r="14" customFormat="false" ht="18" hidden="false" customHeight="true" outlineLevel="0" collapsed="false">
      <c r="A14" s="8" t="s">
        <v>65</v>
      </c>
      <c r="B14" s="8"/>
      <c r="C14" s="8"/>
      <c r="D14" s="8"/>
    </row>
    <row r="15" customFormat="false" ht="15" hidden="false" customHeight="true" outlineLevel="0" collapsed="false">
      <c r="A15" s="4" t="s">
        <v>66</v>
      </c>
      <c r="B15" s="19" t="n">
        <f aca="false">B5-B11</f>
        <v>-13397.2602739726</v>
      </c>
    </row>
    <row r="16" customFormat="false" ht="25.5" hidden="false" customHeight="true" outlineLevel="0" collapsed="false">
      <c r="A16" s="27" t="s">
        <v>67</v>
      </c>
      <c r="B16" s="27"/>
      <c r="C16" s="27"/>
      <c r="D16" s="27"/>
    </row>
    <row r="18" customFormat="false" ht="21.75" hidden="false" customHeight="true" outlineLevel="0" collapsed="false">
      <c r="A18" s="4" t="s">
        <v>68</v>
      </c>
      <c r="B18" s="28" t="n">
        <v>0.07</v>
      </c>
      <c r="F18" s="26" t="s">
        <v>69</v>
      </c>
    </row>
    <row r="19" customFormat="false" ht="15" hidden="false" customHeight="true" outlineLevel="0" collapsed="false">
      <c r="A19" s="6" t="s">
        <v>70</v>
      </c>
      <c r="B19" s="29" t="n">
        <f aca="false">B15*B18</f>
        <v>-937.808219178083</v>
      </c>
    </row>
    <row r="21" customFormat="false" ht="63.75" hidden="false" customHeight="true" outlineLevel="0" collapsed="false">
      <c r="A21" s="26" t="s">
        <v>71</v>
      </c>
    </row>
    <row r="23" customFormat="false" ht="18" hidden="false" customHeight="true" outlineLevel="0" collapsed="false">
      <c r="A23" s="8" t="s">
        <v>72</v>
      </c>
      <c r="B23" s="8"/>
      <c r="C23" s="8"/>
      <c r="D23" s="8"/>
    </row>
    <row r="24" customFormat="false" ht="15" hidden="false" customHeight="true" outlineLevel="0" collapsed="false">
      <c r="A24" s="4" t="s">
        <v>73</v>
      </c>
    </row>
    <row r="25" customFormat="false" ht="15" hidden="false" customHeight="true" outlineLevel="0" collapsed="false">
      <c r="A25" s="30" t="s">
        <v>74</v>
      </c>
    </row>
    <row r="27" customFormat="false" ht="15" hidden="false" customHeight="true" outlineLevel="0" collapsed="false">
      <c r="A27" s="10" t="s">
        <v>20</v>
      </c>
    </row>
    <row r="28" customFormat="false" ht="15" hidden="false" customHeight="true" outlineLevel="0" collapsed="false">
      <c r="A28" s="9" t="s">
        <v>21</v>
      </c>
    </row>
    <row r="29" customFormat="false" ht="15" hidden="false" customHeight="true" outlineLevel="0" collapsed="false">
      <c r="A29" s="11" t="s">
        <v>22</v>
      </c>
    </row>
  </sheetData>
  <mergeCells count="1">
    <mergeCell ref="A16:D1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2026-08-20T13:01:05Z</dcterms:created>
  <dc:creator>Studio Mogavero &amp; Associati – PharmaCheck Italia</dc:creator>
  <dc:description>Modello PharmaCheck Italia – www.pharmacheckitalia.com – WhatsApp 393 830 2448</dc:description>
  <cp:keywords>farmacia analisi economico-finanziaria commercialista PharmaCheck Italia</cp:keywords>
  <dc:language>en-US</dc:language>
  <cp:lastModifiedBy/>
  <dcterms:modified xsi:type="dcterms:W3CDTF">2026-09-02T15:19:48Z</dcterms:modified>
  <cp:revision>0</cp:revision>
  <dc:subject/>
  <dc:title>Rotazione di magazzino e marginalità per reparto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